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75" yWindow="135" windowWidth="14025" windowHeight="1264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<sst xmlns="http://schemas.openxmlformats.org/spreadsheetml/2006/main" count="153" uniqueCount="89">
  <si>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</si>
  <si>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</si>
  <si>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</si>
  <si>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</si>
  <si>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</si>
  <si>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</si>
  <si>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</si>
  <si>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</si>
  <si>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</si>
  <si>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</si>
  <si>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</si>
  <si>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</si>
  <si>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</si>
  <si>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</si>
  <si>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</si>
  <si>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</si>
  <si>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</si>
  <si>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</si>
  <si>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</si>
  <si>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</si>
  <si>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</si>
  <si>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</si>
  <si>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</si>
  <si>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</si>
  <si>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</si>
  <si>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</si>
  <si>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</si>
  <si>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</si>
  <si>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</si>
  <si>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</si>
  <si>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</si>
  <si>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</si>
  <si>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</si>
  <si>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</si>
  <si>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</si>
  <si>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</si>
  <si>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</si>
  <si>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</si>
  <si>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</si>
  <si>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</si>
  <si>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</si>
  <si>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</si>
  <si>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</si>
  <si>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</si>
  <si>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</si>
  <si>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</si>
  <si>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</si>
  <si>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</si>
  <si>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</si>
  <si>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</si>
  <si>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</si>
  <si>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</si>
  <si>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</si>
  <si>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</si>
  <si>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</si>
  <si>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</si>
  <si>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</si>
  <si>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</si>
  <si>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</si>
  <si>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</si>
  <si>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</si>
  <si>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</si>
  <si>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</si>
  <si>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</si>
  <si>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</si>
  <si>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</si>
  <si>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</si>
  <si>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</si>
  <si>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</si>
  <si>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</si>
  <si>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</si>
  <si>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</si>
  <si>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</si>
  <si>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</si>
  <si>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</si>
  <si>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</si>
  <si>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</si>
  <si>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</si>
  <si>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</si>
  <si>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</si>
  <si>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</si>
  <si>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</si>
  <si>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</si>
  <si>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Наурская - ПС ИТК-2  (Л-84) (Двухцепка с Л-80 оп.№1-2, Л-81 оп.№23-31)</t>
  </si>
  <si>
    <t>Идентификатор инвестиционного проекта:  K_Che344</t>
  </si>
  <si>
    <t>Протяженность, км: менее 5</t>
  </si>
  <si>
    <t>П3-07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</si>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</sst>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8">
          <cell r="BU408">
            <v>1.2992163790495541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83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84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7" customFormat="1" x14ac:dyDescent="0.25">
      <c r="A15" s="73" t="s">
        <v>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7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7" customFormat="1" x14ac:dyDescent="0.25">
      <c r="A17" s="70"/>
      <c r="B17" s="70"/>
      <c r="C17" s="70" t="s">
        <v>58</v>
      </c>
      <c r="D17" s="70"/>
      <c r="E17" s="70"/>
      <c r="F17" s="70"/>
      <c r="G17" s="70"/>
      <c r="H17" s="70"/>
      <c r="I17" s="70"/>
      <c r="J17" s="70"/>
      <c r="K17" s="70" t="s">
        <v>60</v>
      </c>
      <c r="L17" s="70" t="s">
        <v>58</v>
      </c>
      <c r="M17" s="70"/>
      <c r="N17" s="70"/>
      <c r="O17" s="70"/>
      <c r="P17" s="70"/>
      <c r="Q17" s="70"/>
    </row>
    <row r="18" spans="1:19" s="57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61</v>
      </c>
      <c r="L18" s="70"/>
      <c r="M18" s="70"/>
      <c r="N18" s="70"/>
      <c r="O18" s="70" t="s">
        <v>20</v>
      </c>
      <c r="P18" s="70"/>
      <c r="Q18" s="70"/>
    </row>
    <row r="19" spans="1:19" s="57" customFormat="1" ht="105" x14ac:dyDescent="0.25">
      <c r="A19" s="70"/>
      <c r="B19" s="70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70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58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3.87</v>
      </c>
      <c r="F21" s="61" t="s">
        <v>67</v>
      </c>
      <c r="G21" s="61" t="s">
        <v>68</v>
      </c>
      <c r="H21" s="64">
        <v>2158</v>
      </c>
      <c r="I21" s="64">
        <v>20377.560000000001</v>
      </c>
      <c r="J21" s="62" t="s">
        <v>65</v>
      </c>
      <c r="K21" s="61">
        <v>35</v>
      </c>
      <c r="L21" s="63" t="s">
        <v>66</v>
      </c>
      <c r="M21" s="61">
        <v>3.87</v>
      </c>
      <c r="N21" s="61" t="s">
        <v>67</v>
      </c>
      <c r="O21" s="64" t="s">
        <v>68</v>
      </c>
      <c r="P21" s="65">
        <v>2158</v>
      </c>
      <c r="Q21" s="66">
        <v>20377.560000000001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3.87</v>
      </c>
      <c r="F22" s="61" t="s">
        <v>67</v>
      </c>
      <c r="G22" s="61" t="s">
        <v>70</v>
      </c>
      <c r="H22" s="64">
        <v>1335</v>
      </c>
      <c r="I22" s="64">
        <v>5373.11</v>
      </c>
      <c r="J22" s="62" t="s">
        <v>69</v>
      </c>
      <c r="K22" s="61">
        <v>35</v>
      </c>
      <c r="L22" s="63" t="s">
        <v>66</v>
      </c>
      <c r="M22" s="61">
        <v>3.87</v>
      </c>
      <c r="N22" s="61" t="s">
        <v>67</v>
      </c>
      <c r="O22" s="64" t="s">
        <v>70</v>
      </c>
      <c r="P22" s="65">
        <v>1335</v>
      </c>
      <c r="Q22" s="66">
        <v>5373.11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3.87</v>
      </c>
      <c r="F23" s="61" t="s">
        <v>67</v>
      </c>
      <c r="G23" s="61" t="s">
        <v>73</v>
      </c>
      <c r="H23" s="64">
        <v>431</v>
      </c>
      <c r="I23" s="64">
        <v>1734.69</v>
      </c>
      <c r="J23" s="62" t="s">
        <v>71</v>
      </c>
      <c r="K23" s="61">
        <v>35</v>
      </c>
      <c r="L23" s="63" t="s">
        <v>72</v>
      </c>
      <c r="M23" s="61">
        <v>3.87</v>
      </c>
      <c r="N23" s="61" t="s">
        <v>67</v>
      </c>
      <c r="O23" s="64" t="s">
        <v>73</v>
      </c>
      <c r="P23" s="65">
        <v>431</v>
      </c>
      <c r="Q23" s="66">
        <v>1734.69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3.87</v>
      </c>
      <c r="F24" s="61" t="s">
        <v>67</v>
      </c>
      <c r="G24" s="61" t="s">
        <v>76</v>
      </c>
      <c r="H24" s="64">
        <v>669</v>
      </c>
      <c r="I24" s="64">
        <v>2692.59</v>
      </c>
      <c r="J24" s="62" t="s">
        <v>74</v>
      </c>
      <c r="K24" s="61" t="s">
        <v>19</v>
      </c>
      <c r="L24" s="63" t="s">
        <v>75</v>
      </c>
      <c r="M24" s="61">
        <v>3.87</v>
      </c>
      <c r="N24" s="61" t="s">
        <v>67</v>
      </c>
      <c r="O24" s="64" t="s">
        <v>76</v>
      </c>
      <c r="P24" s="65">
        <v>669</v>
      </c>
      <c r="Q24" s="66">
        <v>2692.59</v>
      </c>
      <c r="R24" s="57">
        <v>1.04</v>
      </c>
      <c r="S24" s="57" t="s">
        <v>77</v>
      </c>
    </row>
    <row r="25" spans="1:19" s="57" customFormat="1" ht="75" x14ac:dyDescent="0.25">
      <c r="A25" s="61">
        <v>5</v>
      </c>
      <c r="B25" s="61" t="s">
        <v>78</v>
      </c>
      <c r="C25" s="62">
        <v>35</v>
      </c>
      <c r="D25" s="61" t="s">
        <v>85</v>
      </c>
      <c r="E25" s="63">
        <v>1</v>
      </c>
      <c r="F25" s="61" t="s">
        <v>79</v>
      </c>
      <c r="G25" s="61" t="s">
        <v>86</v>
      </c>
      <c r="H25" s="64">
        <v>3300</v>
      </c>
      <c r="I25" s="64">
        <v>3300</v>
      </c>
      <c r="J25" s="62" t="s">
        <v>78</v>
      </c>
      <c r="K25" s="61">
        <v>35</v>
      </c>
      <c r="L25" s="63" t="s">
        <v>85</v>
      </c>
      <c r="M25" s="61">
        <v>1</v>
      </c>
      <c r="N25" s="61" t="s">
        <v>79</v>
      </c>
      <c r="O25" s="64" t="s">
        <v>86</v>
      </c>
      <c r="P25" s="65">
        <v>3300</v>
      </c>
      <c r="Q25" s="68">
        <v>3300</v>
      </c>
      <c r="R25" s="57">
        <v>1</v>
      </c>
      <c r="S25" s="57" t="s">
        <v>85</v>
      </c>
    </row>
    <row r="26" spans="1:19" s="57" customFormat="1" ht="75" x14ac:dyDescent="0.25">
      <c r="A26" s="61" t="s">
        <v>80</v>
      </c>
      <c r="B26" s="61" t="s">
        <v>81</v>
      </c>
      <c r="C26" s="62" t="s">
        <v>82</v>
      </c>
      <c r="D26" s="61" t="s">
        <v>82</v>
      </c>
      <c r="E26" s="63" t="s">
        <v>82</v>
      </c>
      <c r="F26" s="61" t="s">
        <v>82</v>
      </c>
      <c r="G26" s="61" t="s">
        <v>82</v>
      </c>
      <c r="H26" s="64" t="s">
        <v>82</v>
      </c>
      <c r="I26" s="64">
        <v>3300</v>
      </c>
      <c r="J26" s="62" t="s">
        <v>81</v>
      </c>
      <c r="K26" s="61" t="s">
        <v>82</v>
      </c>
      <c r="L26" s="63" t="s">
        <v>82</v>
      </c>
      <c r="M26" s="61" t="s">
        <v>82</v>
      </c>
      <c r="N26" s="61" t="s">
        <v>82</v>
      </c>
      <c r="O26" s="64" t="s">
        <v>82</v>
      </c>
      <c r="P26" s="65" t="s">
        <v>82</v>
      </c>
      <c r="Q26" s="68">
        <f>Q25</f>
        <v>3300</v>
      </c>
      <c r="R26" s="57" t="s">
        <v>82</v>
      </c>
      <c r="S26" s="57" t="s">
        <v>82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50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ВЛ-35кВ ПС Наурская - ПС ИТК-2  (Л-84) (Двухцепка с Л-80 оп.№1-2, Л-81 оп.№23-31)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tr">
        <f>т4!A8</f>
        <v>Идентификатор инвестиционного проекта:  K_Che344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88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83" t="s">
        <v>16</v>
      </c>
      <c r="B16" s="84"/>
      <c r="C16" s="84"/>
      <c r="D16" s="85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3300</v>
      </c>
      <c r="D19" s="20">
        <f>т4!Q25</f>
        <v>3300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660</v>
      </c>
      <c r="D20" s="21">
        <f>D19*20%</f>
        <v>660</v>
      </c>
      <c r="E20" s="25"/>
      <c r="F20" s="86" t="s">
        <v>25</v>
      </c>
      <c r="G20" s="87"/>
      <c r="H20" s="87"/>
      <c r="I20" s="87"/>
      <c r="J20" s="87"/>
      <c r="K20" s="87"/>
      <c r="L20" s="88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3960</v>
      </c>
      <c r="D21" s="21">
        <f>D19+D20</f>
        <v>3960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4675.5755201881439</v>
      </c>
      <c r="D22" s="21">
        <f>D23+D24*((D26/D25*(F22+100)/200+D27/D25*(G22+100)/200*F22/100+D28/D25*(H22+100)/200*G22/100*F22/100+D29/D25*(I22+100)/200*H22/100*G22/100*F22/100+D30/D25*(J22+100)/200*I22/100*H22/100*G22/100*F22/100))</f>
        <v>4850.1480017390404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3960</v>
      </c>
      <c r="D24" s="20">
        <f>D21-D23</f>
        <v>3960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1301.8174628412398</v>
      </c>
      <c r="D25" s="20">
        <f>SUM(D26:D30)</f>
        <v>1299.216379049554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390.54523885237199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911.27222398886795</v>
      </c>
      <c r="D29" s="20">
        <f>'[1]Формат ИПР'!$BU$408*1000</f>
        <v>1299.216379049554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79"/>
      <c r="D31" s="79"/>
      <c r="E31" s="80"/>
      <c r="F31" s="80"/>
      <c r="G31" s="80"/>
    </row>
    <row r="32" spans="1:16" ht="18" x14ac:dyDescent="0.25">
      <c r="A32" s="81" t="s">
        <v>42</v>
      </c>
      <c r="B32" s="81"/>
      <c r="C32" s="81"/>
      <c r="D32" s="81"/>
      <c r="E32" s="81"/>
      <c r="F32" s="81"/>
      <c r="G32" s="81"/>
    </row>
    <row r="33" spans="1:16" x14ac:dyDescent="0.25">
      <c r="A33" s="78" t="s">
        <v>43</v>
      </c>
      <c r="B33" s="78"/>
      <c r="C33" s="78"/>
      <c r="D33" s="78"/>
      <c r="E33" s="78"/>
      <c r="F33" s="78"/>
      <c r="G33" s="78"/>
    </row>
    <row r="34" spans="1:16" x14ac:dyDescent="0.25">
      <c r="A34" s="78" t="s">
        <v>44</v>
      </c>
      <c r="B34" s="78"/>
      <c r="C34" s="78"/>
      <c r="D34" s="78"/>
      <c r="E34" s="78"/>
      <c r="F34" s="78"/>
      <c r="G34" s="78"/>
      <c r="H34" s="25" t="s">
        <v>14</v>
      </c>
    </row>
    <row r="35" spans="1:16" x14ac:dyDescent="0.25">
      <c r="A35" s="78" t="s">
        <v>45</v>
      </c>
      <c r="B35" s="78"/>
      <c r="C35" s="78"/>
      <c r="D35" s="78"/>
      <c r="E35" s="78"/>
      <c r="F35" s="78"/>
      <c r="G35" s="78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78"/>
      <c r="B36" s="78"/>
      <c r="C36" s="78"/>
      <c r="D36" s="78"/>
      <c r="E36" s="78"/>
      <c r="F36" s="78"/>
      <c r="G36" s="78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82" t="s">
        <v>46</v>
      </c>
      <c r="B37" s="82"/>
      <c r="C37" s="82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82" t="s">
        <v>30</v>
      </c>
      <c r="B40" s="82"/>
      <c r="C40" s="82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  <mergeCell ref="A15:P1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2021-12-03T12:08:26Z</dcterms:modified>
</cp:coreProperties>
</file>